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ro\Desktop\IZVJEŠTAJI\2024 Izvještaji\II kvartal - 2024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1" l="1"/>
  <c r="H67" i="1"/>
  <c r="G19" i="1" l="1"/>
  <c r="G10" i="1" l="1"/>
  <c r="G24" i="1"/>
  <c r="G31" i="1"/>
  <c r="G41" i="1"/>
  <c r="G47" i="1"/>
  <c r="G53" i="1"/>
  <c r="G52" i="1" s="1"/>
  <c r="G67" i="1"/>
  <c r="G74" i="1"/>
  <c r="G84" i="1"/>
  <c r="G86" i="1"/>
  <c r="G94" i="1"/>
  <c r="G99" i="1"/>
  <c r="G98" i="1" s="1"/>
  <c r="G9" i="1" l="1"/>
  <c r="G8" i="1" s="1"/>
  <c r="G73" i="1"/>
  <c r="G51" i="1" s="1"/>
  <c r="G93" i="1"/>
  <c r="H84" i="1"/>
  <c r="F31" i="1"/>
  <c r="G92" i="1" l="1"/>
  <c r="G104" i="1" s="1"/>
  <c r="H99" i="1"/>
  <c r="H98" i="1"/>
  <c r="F98" i="1"/>
  <c r="H94" i="1"/>
  <c r="H86" i="1"/>
  <c r="H74" i="1"/>
  <c r="H53" i="1"/>
  <c r="H52" i="1" s="1"/>
  <c r="H47" i="1"/>
  <c r="H41" i="1"/>
  <c r="H31" i="1"/>
  <c r="H24" i="1"/>
  <c r="H19" i="1"/>
  <c r="H10" i="1"/>
  <c r="F19" i="1"/>
  <c r="F99" i="1"/>
  <c r="F94" i="1"/>
  <c r="F93" i="1" l="1"/>
  <c r="H93" i="1"/>
  <c r="H73" i="1"/>
  <c r="H51" i="1" s="1"/>
  <c r="H9" i="1"/>
  <c r="H8" i="1" s="1"/>
  <c r="H92" i="1" l="1"/>
  <c r="H104" i="1" s="1"/>
  <c r="F86" i="1"/>
  <c r="F84" i="1"/>
  <c r="F74" i="1"/>
  <c r="F53" i="1"/>
  <c r="F52" i="1" s="1"/>
  <c r="F47" i="1"/>
  <c r="F41" i="1"/>
  <c r="F24" i="1"/>
  <c r="F10" i="1"/>
  <c r="F73" i="1" l="1"/>
  <c r="F51" i="1" s="1"/>
  <c r="F9" i="1"/>
  <c r="F8" i="1" s="1"/>
  <c r="F92" i="1" l="1"/>
  <c r="F104" i="1" s="1"/>
</calcChain>
</file>

<file path=xl/sharedStrings.xml><?xml version="1.0" encoding="utf-8"?>
<sst xmlns="http://schemas.openxmlformats.org/spreadsheetml/2006/main" count="118" uniqueCount="115">
  <si>
    <t>Računi</t>
  </si>
  <si>
    <t>OPIS</t>
  </si>
  <si>
    <t>Plan</t>
  </si>
  <si>
    <t>I z v r š e nj e</t>
  </si>
  <si>
    <t>Prethodna godina</t>
  </si>
  <si>
    <t>Tekuća godina</t>
  </si>
  <si>
    <t>PRIMICI</t>
  </si>
  <si>
    <t>Tekući prihodi</t>
  </si>
  <si>
    <t>Porezi</t>
  </si>
  <si>
    <t>Doprinosi</t>
  </si>
  <si>
    <t xml:space="preserve">             Ostali doprinosi</t>
  </si>
  <si>
    <t>Takse</t>
  </si>
  <si>
    <t>Sudske takse</t>
  </si>
  <si>
    <t>Boravišne takse</t>
  </si>
  <si>
    <t>Registracione takse</t>
  </si>
  <si>
    <t>Lokalne komunalne takse</t>
  </si>
  <si>
    <t>Ostale takse</t>
  </si>
  <si>
    <t>Naknade za korišć. dobara od opšteg interesa</t>
  </si>
  <si>
    <t>Naknade za korišćenje prirodnih dobara</t>
  </si>
  <si>
    <t>Ekološke naknade</t>
  </si>
  <si>
    <t>Naknade za priređivanje igara na sreću</t>
  </si>
  <si>
    <t>Naknade za korišćenje građevinskog zemljišta</t>
  </si>
  <si>
    <t>Naknade za uređivanje i izgradnju građevinskog zemljišta</t>
  </si>
  <si>
    <t>Naknada za izgradnju i održavanje lokalnih puteva</t>
  </si>
  <si>
    <t>Naknada za puteve</t>
  </si>
  <si>
    <t>Ostale naknade</t>
  </si>
  <si>
    <t>Ostali prihodi</t>
  </si>
  <si>
    <t>Prihodi od kapitala</t>
  </si>
  <si>
    <t>Novčane kazne i oduzete imovinske koristi</t>
  </si>
  <si>
    <t>Prihodi koje organi ostvaruju vršenjem svoje djelatnosti</t>
  </si>
  <si>
    <t>Samodoprinosi</t>
  </si>
  <si>
    <t>Primici od otplate kredita i sredstva prenešena iz prethodne godine</t>
  </si>
  <si>
    <t xml:space="preserve">     Primici od otplate kredita</t>
  </si>
  <si>
    <t xml:space="preserve">     Sredstva prenešena iz prethodne godine</t>
  </si>
  <si>
    <t>Donacije</t>
  </si>
  <si>
    <t>IZDACI</t>
  </si>
  <si>
    <t>Tekući izdaci</t>
  </si>
  <si>
    <t xml:space="preserve">                Neto zarade</t>
  </si>
  <si>
    <t xml:space="preserve">                Porez na zarade</t>
  </si>
  <si>
    <t xml:space="preserve">                Doprinosi na teret zaposlenog</t>
  </si>
  <si>
    <t xml:space="preserve">                Doprinosi na teret poslodavca</t>
  </si>
  <si>
    <t xml:space="preserve">                Opštinski prirez</t>
  </si>
  <si>
    <t xml:space="preserve">        Rashodi za materijal </t>
  </si>
  <si>
    <t xml:space="preserve">        Rashodi za usluge</t>
  </si>
  <si>
    <t xml:space="preserve">        Rashodi za tekuće održavanje</t>
  </si>
  <si>
    <t xml:space="preserve">        Kamate</t>
  </si>
  <si>
    <t xml:space="preserve">        Renta</t>
  </si>
  <si>
    <t xml:space="preserve">        Subvencije</t>
  </si>
  <si>
    <t xml:space="preserve">        Ostali izdaci</t>
  </si>
  <si>
    <t>Transferi za socijalnu zaštitu</t>
  </si>
  <si>
    <t xml:space="preserve">        Prava iz oblasti socijalne zaštite</t>
  </si>
  <si>
    <t xml:space="preserve">        Sredstva za tehnološke viškove</t>
  </si>
  <si>
    <t xml:space="preserve">        Ostala prava iz oblasti zdravstvene zaštite</t>
  </si>
  <si>
    <t xml:space="preserve">        Ostala prava iz oblasti zdravstvenog osiguranja</t>
  </si>
  <si>
    <t>Transferi instit., pojedincima, nevladinom i javnom sektoru</t>
  </si>
  <si>
    <t xml:space="preserve">        Transferi za zdravstvenu zaštitu</t>
  </si>
  <si>
    <t xml:space="preserve">        Transferi obrazovanju</t>
  </si>
  <si>
    <t xml:space="preserve">        Transferi institucijama kulture i sporta</t>
  </si>
  <si>
    <t xml:space="preserve">        Transferi nevladinim organizacijama</t>
  </si>
  <si>
    <t xml:space="preserve">        Transferi političkim partijama, str. i udruž</t>
  </si>
  <si>
    <t xml:space="preserve">        Transferi za jedn. socijalne pomoći</t>
  </si>
  <si>
    <t xml:space="preserve">        Transferi za lična primanja pripravnika</t>
  </si>
  <si>
    <t xml:space="preserve">        Ostali transferi pojedincima</t>
  </si>
  <si>
    <t xml:space="preserve">    Transferi javnim institucijama</t>
  </si>
  <si>
    <t xml:space="preserve"> Kapitalni izdaci</t>
  </si>
  <si>
    <t xml:space="preserve">        Kapitalni izdaci</t>
  </si>
  <si>
    <t>Pozajmice i krediti</t>
  </si>
  <si>
    <t>Otplata garancija</t>
  </si>
  <si>
    <t>Otplata obaveza iz prethodnih godina (dio)</t>
  </si>
  <si>
    <t>Rezerve</t>
  </si>
  <si>
    <t xml:space="preserve"> Suficit/Deficit</t>
  </si>
  <si>
    <t>Finansiranje</t>
  </si>
  <si>
    <t>Domaće finansiranje</t>
  </si>
  <si>
    <t>Pozajmice i krediti iz domaćih izvora</t>
  </si>
  <si>
    <t>Otplata dugova</t>
  </si>
  <si>
    <t>Promjena (smanjenje) neto obaveza iz prethodnog perioda</t>
  </si>
  <si>
    <t>Inostrano finansiranje</t>
  </si>
  <si>
    <t>Krediti i hartije od vrijednosti</t>
  </si>
  <si>
    <t>Pozajmice i krediti iz inostranih izvora</t>
  </si>
  <si>
    <t>Prihodi od prodaje imovine</t>
  </si>
  <si>
    <t>Transferi</t>
  </si>
  <si>
    <t>Povećanje/smanjenje depozita</t>
  </si>
  <si>
    <t xml:space="preserve">        Ostala lična primanja</t>
  </si>
  <si>
    <t xml:space="preserve">     Bruto zarade i doprinosi na teret poslodavca</t>
  </si>
  <si>
    <t xml:space="preserve">     Naknade</t>
  </si>
  <si>
    <t xml:space="preserve">             Doprinosi za osiguranje od  nezaposlenosti</t>
  </si>
  <si>
    <t xml:space="preserve">             Doprinosi za zdravstveno osiguranje</t>
  </si>
  <si>
    <t xml:space="preserve">             Doprinosi za penzijsko i invalidsko osiguranje</t>
  </si>
  <si>
    <t xml:space="preserve">             Lokalni porezi</t>
  </si>
  <si>
    <t xml:space="preserve">             Akcize</t>
  </si>
  <si>
    <t xml:space="preserve">             Porez na dodatu vrijednost</t>
  </si>
  <si>
    <t xml:space="preserve">             Porezi na imovinu</t>
  </si>
  <si>
    <t xml:space="preserve">             Porez na dobit pravnih lica</t>
  </si>
  <si>
    <t xml:space="preserve">             Porez na dohodak fizičkih lica</t>
  </si>
  <si>
    <t>IZVJEŠTAJ O KONSOLIDOVANOJ JAVNOJ POTROŠNJI</t>
  </si>
  <si>
    <t>Napomene uz Izvještaj o konsolidovanoj javnoj potrošnji</t>
  </si>
  <si>
    <t>Deficit = Primici + Transferi – Izdaci (7+742 -4)</t>
  </si>
  <si>
    <t>Finanisranje = domaće finansiranje + inostrano finansiranje</t>
  </si>
  <si>
    <t>Domaće finansiranje =pozajmice i krediti iz domaćih izvora – Otplata dugova – Promjena</t>
  </si>
  <si>
    <t>(smanjenje)  obaveza iz predhodnog perioda (7511-4611-4630dio)</t>
  </si>
  <si>
    <t>Inostrano finansiranje = krediti i hartije od vrijednosti</t>
  </si>
  <si>
    <t>Krediti i hartije od vrijednosti = pozajmice i krediti iz inostranih izvora – otplata dugova (7512-</t>
  </si>
  <si>
    <t>4612)</t>
  </si>
  <si>
    <t>Povećanje / smanjenje depozita = - domaće finansiranje – inostrano finansiranje – prihodi od</t>
  </si>
  <si>
    <t>prodaje imovine-deficit</t>
  </si>
  <si>
    <t xml:space="preserve">             Porez na međunarodnu trgovinu i transakcije            </t>
  </si>
  <si>
    <t xml:space="preserve">             Ostali državni porezi</t>
  </si>
  <si>
    <t xml:space="preserve">         Administrativne takse</t>
  </si>
  <si>
    <t>Ostali transferi</t>
  </si>
  <si>
    <t>Transferi javnim preduzećima</t>
  </si>
  <si>
    <t xml:space="preserve">   Prava iz oblasti penzijskog i invalidskog osiguranja</t>
  </si>
  <si>
    <t>Obrazac 7</t>
  </si>
  <si>
    <t>Lice odgovorno za                                STARJEŠINA        sastavljanje izvještaja                           ORGANA    __________________                         ____________</t>
  </si>
  <si>
    <t>Godina: 2024</t>
  </si>
  <si>
    <t>Period: 01.01. - 30.06.2024     (u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</si>
</sst>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indent="2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4" fontId="0" fillId="0" borderId="0" xfId="0" applyNumberFormat="1"/>
    <xf numFmtId="0" fontId="3" fillId="0" borderId="0" xfId="0" applyFont="1" applyBorder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2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4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4" fontId="5" fillId="0" borderId="1" xfId="0" applyNumberFormat="1" applyFont="1" applyBorder="1"/>
    <xf numFmtId="0" fontId="0" fillId="0" borderId="0" xfId="0" applyBorder="1"/>
    <xf numFmtId="0" fontId="5" fillId="0" borderId="0" xfId="0" applyFont="1" applyAlignment="1">
      <alignment horizontal="right"/>
    </xf>
    <xf numFmtId="4" fontId="1" fillId="0" borderId="1" xfId="0" applyNumberFormat="1" applyFont="1" applyBorder="1"/>
    <xf numFmtId="4" fontId="3" fillId="0" borderId="1" xfId="0" applyNumberFormat="1" applyFont="1" applyBorder="1"/>
    <xf numFmtId="4" fontId="1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1"/>
  <sheetViews>
    <sheetView tabSelected="1" topLeftCell="A82" zoomScaleNormal="100" workbookViewId="0">
      <selection activeCell="E89" sqref="E89"/>
    </sheetView>
  </sheetViews>
  <sheetFormatPr defaultColWidth="38.7109375" defaultRowHeight="15" x14ac:dyDescent="0.25"/>
  <cols>
    <col min="1" max="1" width="2" bestFit="1" customWidth="1"/>
    <col min="2" max="2" width="3" bestFit="1" customWidth="1"/>
    <col min="3" max="3" width="4" bestFit="1" customWidth="1"/>
    <col min="4" max="4" width="5" bestFit="1" customWidth="1"/>
    <col min="5" max="5" width="50.85546875" customWidth="1"/>
    <col min="6" max="8" width="14.7109375" customWidth="1"/>
  </cols>
  <sheetData>
    <row r="1" spans="1:8" x14ac:dyDescent="0.25">
      <c r="G1" s="30" t="s">
        <v>111</v>
      </c>
    </row>
    <row r="3" spans="1:8" x14ac:dyDescent="0.25">
      <c r="A3" s="29"/>
      <c r="B3" s="29"/>
      <c r="C3" s="29"/>
      <c r="D3" s="29"/>
      <c r="E3" s="29"/>
      <c r="F3" s="29"/>
      <c r="G3" s="29" t="s">
        <v>113</v>
      </c>
      <c r="H3" s="29"/>
    </row>
    <row r="4" spans="1:8" x14ac:dyDescent="0.25">
      <c r="A4" s="29"/>
      <c r="B4" s="29"/>
      <c r="C4" s="29"/>
      <c r="D4" s="29"/>
      <c r="E4" s="29"/>
      <c r="F4" s="29"/>
      <c r="G4" s="29"/>
      <c r="H4" s="29"/>
    </row>
    <row r="5" spans="1:8" x14ac:dyDescent="0.25">
      <c r="A5" s="29"/>
      <c r="B5" s="29"/>
      <c r="C5" s="29"/>
      <c r="D5" s="29"/>
      <c r="E5" s="38" t="s">
        <v>94</v>
      </c>
      <c r="F5" s="38"/>
      <c r="G5" s="43" t="s">
        <v>114</v>
      </c>
      <c r="H5" s="43"/>
    </row>
    <row r="6" spans="1:8" x14ac:dyDescent="0.25">
      <c r="A6" s="40" t="s">
        <v>0</v>
      </c>
      <c r="B6" s="40"/>
      <c r="C6" s="40"/>
      <c r="D6" s="40"/>
      <c r="E6" s="40" t="s">
        <v>1</v>
      </c>
      <c r="F6" s="42" t="s">
        <v>2</v>
      </c>
      <c r="G6" s="40" t="s">
        <v>3</v>
      </c>
      <c r="H6" s="40"/>
    </row>
    <row r="7" spans="1:8" ht="25.5" x14ac:dyDescent="0.25">
      <c r="A7" s="40"/>
      <c r="B7" s="40"/>
      <c r="C7" s="40"/>
      <c r="D7" s="40"/>
      <c r="E7" s="40"/>
      <c r="F7" s="42"/>
      <c r="G7" s="10" t="s">
        <v>4</v>
      </c>
      <c r="H7" s="10" t="s">
        <v>5</v>
      </c>
    </row>
    <row r="8" spans="1:8" x14ac:dyDescent="0.25">
      <c r="A8" s="11">
        <v>7</v>
      </c>
      <c r="B8" s="11"/>
      <c r="C8" s="11"/>
      <c r="D8" s="11"/>
      <c r="E8" s="12" t="s">
        <v>6</v>
      </c>
      <c r="F8" s="13">
        <f>+F9+F47+F50</f>
        <v>5624426.9900000002</v>
      </c>
      <c r="G8" s="13">
        <f t="shared" ref="G8" si="0">+G9+G47+G50</f>
        <v>7111315.4299999997</v>
      </c>
      <c r="H8" s="13">
        <f t="shared" ref="H8" si="1">+H9+H47+H50</f>
        <v>2685532.92</v>
      </c>
    </row>
    <row r="9" spans="1:8" x14ac:dyDescent="0.25">
      <c r="A9" s="11"/>
      <c r="B9" s="11">
        <v>71</v>
      </c>
      <c r="C9" s="11"/>
      <c r="D9" s="11"/>
      <c r="E9" s="14" t="s">
        <v>7</v>
      </c>
      <c r="F9" s="15">
        <f>+F10+F19+F24+F31+F41</f>
        <v>4345000</v>
      </c>
      <c r="G9" s="15">
        <f t="shared" ref="G9" si="2">+G10+G19+G24+G31+G41</f>
        <v>3903005.0599999996</v>
      </c>
      <c r="H9" s="15">
        <f t="shared" ref="H9" si="3">+H10+H19+H24+H31+H41</f>
        <v>1489618.1300000001</v>
      </c>
    </row>
    <row r="10" spans="1:8" x14ac:dyDescent="0.25">
      <c r="A10" s="11"/>
      <c r="B10" s="11"/>
      <c r="C10" s="11">
        <v>711</v>
      </c>
      <c r="D10" s="11"/>
      <c r="E10" s="16" t="s">
        <v>8</v>
      </c>
      <c r="F10" s="13">
        <f>SUM(F11:F18)</f>
        <v>2050000</v>
      </c>
      <c r="G10" s="13">
        <f t="shared" ref="G10" si="4">SUM(G11:G18)</f>
        <v>1876708.47</v>
      </c>
      <c r="H10" s="13">
        <f t="shared" ref="H10" si="5">SUM(H11:H18)</f>
        <v>891396.23</v>
      </c>
    </row>
    <row r="11" spans="1:8" x14ac:dyDescent="0.25">
      <c r="A11" s="11"/>
      <c r="B11" s="11"/>
      <c r="C11" s="11"/>
      <c r="D11" s="17">
        <v>7111</v>
      </c>
      <c r="E11" s="18" t="s">
        <v>93</v>
      </c>
      <c r="F11" s="19">
        <v>1000000</v>
      </c>
      <c r="G11" s="20">
        <v>1072324.8999999999</v>
      </c>
      <c r="H11" s="33">
        <v>714204.24</v>
      </c>
    </row>
    <row r="12" spans="1:8" x14ac:dyDescent="0.25">
      <c r="A12" s="11"/>
      <c r="B12" s="11"/>
      <c r="C12" s="11"/>
      <c r="D12" s="17">
        <v>7112</v>
      </c>
      <c r="E12" s="18" t="s">
        <v>92</v>
      </c>
      <c r="F12" s="19">
        <v>0</v>
      </c>
      <c r="G12" s="20">
        <v>0</v>
      </c>
      <c r="H12" s="33">
        <v>0</v>
      </c>
    </row>
    <row r="13" spans="1:8" x14ac:dyDescent="0.25">
      <c r="A13" s="11"/>
      <c r="B13" s="11"/>
      <c r="C13" s="11"/>
      <c r="D13" s="17">
        <v>7113</v>
      </c>
      <c r="E13" s="18" t="s">
        <v>91</v>
      </c>
      <c r="F13" s="19">
        <v>920000</v>
      </c>
      <c r="G13" s="20">
        <v>703465.12000000011</v>
      </c>
      <c r="H13" s="33">
        <v>122540.63999999998</v>
      </c>
    </row>
    <row r="14" spans="1:8" x14ac:dyDescent="0.25">
      <c r="A14" s="17"/>
      <c r="B14" s="17"/>
      <c r="C14" s="17"/>
      <c r="D14" s="17">
        <v>7114</v>
      </c>
      <c r="E14" s="18" t="s">
        <v>90</v>
      </c>
      <c r="F14" s="19">
        <v>0</v>
      </c>
      <c r="G14" s="20">
        <v>0</v>
      </c>
      <c r="H14" s="33">
        <v>0</v>
      </c>
    </row>
    <row r="15" spans="1:8" x14ac:dyDescent="0.25">
      <c r="A15" s="17"/>
      <c r="B15" s="17"/>
      <c r="C15" s="17"/>
      <c r="D15" s="17">
        <v>7115</v>
      </c>
      <c r="E15" s="18" t="s">
        <v>89</v>
      </c>
      <c r="F15" s="19">
        <v>0</v>
      </c>
      <c r="G15" s="20">
        <v>0</v>
      </c>
      <c r="H15" s="33">
        <v>0</v>
      </c>
    </row>
    <row r="16" spans="1:8" x14ac:dyDescent="0.25">
      <c r="A16" s="17"/>
      <c r="B16" s="17"/>
      <c r="C16" s="17"/>
      <c r="D16" s="17">
        <v>7116</v>
      </c>
      <c r="E16" s="18" t="s">
        <v>105</v>
      </c>
      <c r="F16" s="19">
        <v>0</v>
      </c>
      <c r="G16" s="20">
        <v>0</v>
      </c>
      <c r="H16" s="33">
        <v>0</v>
      </c>
    </row>
    <row r="17" spans="1:8" x14ac:dyDescent="0.25">
      <c r="A17" s="17"/>
      <c r="B17" s="17"/>
      <c r="C17" s="17"/>
      <c r="D17" s="17">
        <v>7117</v>
      </c>
      <c r="E17" s="18" t="s">
        <v>88</v>
      </c>
      <c r="F17" s="19">
        <v>130000</v>
      </c>
      <c r="G17" s="20">
        <v>100918.45</v>
      </c>
      <c r="H17" s="33">
        <v>54651.35</v>
      </c>
    </row>
    <row r="18" spans="1:8" x14ac:dyDescent="0.25">
      <c r="A18" s="17"/>
      <c r="B18" s="17"/>
      <c r="C18" s="17"/>
      <c r="D18" s="17">
        <v>7118</v>
      </c>
      <c r="E18" s="21" t="s">
        <v>106</v>
      </c>
      <c r="F18" s="19">
        <v>0</v>
      </c>
      <c r="G18" s="20">
        <v>0</v>
      </c>
      <c r="H18" s="33">
        <v>0</v>
      </c>
    </row>
    <row r="19" spans="1:8" x14ac:dyDescent="0.25">
      <c r="A19" s="11"/>
      <c r="B19" s="11"/>
      <c r="C19" s="11">
        <v>712</v>
      </c>
      <c r="D19" s="11"/>
      <c r="E19" s="22" t="s">
        <v>9</v>
      </c>
      <c r="F19" s="13">
        <f>SUM(F20:F23)</f>
        <v>0</v>
      </c>
      <c r="G19" s="13">
        <f>SUM(G20:G23)</f>
        <v>0</v>
      </c>
      <c r="H19" s="13">
        <f t="shared" ref="H19" si="6">SUM(H20:H23)</f>
        <v>0</v>
      </c>
    </row>
    <row r="20" spans="1:8" x14ac:dyDescent="0.25">
      <c r="A20" s="17"/>
      <c r="B20" s="17"/>
      <c r="C20" s="17"/>
      <c r="D20" s="17">
        <v>7121</v>
      </c>
      <c r="E20" s="18" t="s">
        <v>87</v>
      </c>
      <c r="F20" s="19">
        <v>0</v>
      </c>
      <c r="G20" s="19">
        <v>0</v>
      </c>
      <c r="H20" s="19">
        <v>0</v>
      </c>
    </row>
    <row r="21" spans="1:8" x14ac:dyDescent="0.25">
      <c r="A21" s="17"/>
      <c r="B21" s="17"/>
      <c r="C21" s="17"/>
      <c r="D21" s="17">
        <v>7122</v>
      </c>
      <c r="E21" s="18" t="s">
        <v>86</v>
      </c>
      <c r="F21" s="19">
        <v>0</v>
      </c>
      <c r="G21" s="19">
        <v>0</v>
      </c>
      <c r="H21" s="19">
        <v>0</v>
      </c>
    </row>
    <row r="22" spans="1:8" x14ac:dyDescent="0.25">
      <c r="A22" s="17"/>
      <c r="B22" s="17"/>
      <c r="C22" s="17"/>
      <c r="D22" s="17">
        <v>7123</v>
      </c>
      <c r="E22" s="18" t="s">
        <v>85</v>
      </c>
      <c r="F22" s="19">
        <v>0</v>
      </c>
      <c r="G22" s="19">
        <v>0</v>
      </c>
      <c r="H22" s="19">
        <v>0</v>
      </c>
    </row>
    <row r="23" spans="1:8" x14ac:dyDescent="0.25">
      <c r="A23" s="17"/>
      <c r="B23" s="17"/>
      <c r="C23" s="17"/>
      <c r="D23" s="17">
        <v>7124</v>
      </c>
      <c r="E23" s="18" t="s">
        <v>10</v>
      </c>
      <c r="F23" s="19">
        <v>0</v>
      </c>
      <c r="G23" s="19">
        <v>0</v>
      </c>
      <c r="H23" s="19">
        <v>0</v>
      </c>
    </row>
    <row r="24" spans="1:8" x14ac:dyDescent="0.25">
      <c r="A24" s="11"/>
      <c r="B24" s="11"/>
      <c r="C24" s="11">
        <v>713</v>
      </c>
      <c r="D24" s="11"/>
      <c r="E24" s="22" t="s">
        <v>11</v>
      </c>
      <c r="F24" s="13">
        <f>SUM(F25:F30)</f>
        <v>60000</v>
      </c>
      <c r="G24" s="13">
        <f t="shared" ref="G24" si="7">SUM(G25:G30)</f>
        <v>36719.74</v>
      </c>
      <c r="H24" s="13">
        <f t="shared" ref="H24" si="8">SUM(H25:H30)</f>
        <v>11855.76</v>
      </c>
    </row>
    <row r="25" spans="1:8" x14ac:dyDescent="0.25">
      <c r="A25" s="17"/>
      <c r="B25" s="17"/>
      <c r="C25" s="17"/>
      <c r="D25" s="17">
        <v>7131</v>
      </c>
      <c r="E25" s="21" t="s">
        <v>107</v>
      </c>
      <c r="F25" s="19">
        <v>30000</v>
      </c>
      <c r="G25" s="20">
        <v>22687.73</v>
      </c>
      <c r="H25" s="33">
        <v>8536.5</v>
      </c>
    </row>
    <row r="26" spans="1:8" x14ac:dyDescent="0.25">
      <c r="A26" s="17"/>
      <c r="B26" s="17"/>
      <c r="C26" s="17"/>
      <c r="D26" s="17">
        <v>7132</v>
      </c>
      <c r="E26" s="23" t="s">
        <v>12</v>
      </c>
      <c r="F26" s="19">
        <v>0</v>
      </c>
      <c r="G26" s="20">
        <v>0</v>
      </c>
      <c r="H26" s="33">
        <v>0</v>
      </c>
    </row>
    <row r="27" spans="1:8" x14ac:dyDescent="0.25">
      <c r="A27" s="17"/>
      <c r="B27" s="17"/>
      <c r="C27" s="17"/>
      <c r="D27" s="17">
        <v>7133</v>
      </c>
      <c r="E27" s="23" t="s">
        <v>13</v>
      </c>
      <c r="F27" s="19">
        <v>0</v>
      </c>
      <c r="G27" s="20">
        <v>0</v>
      </c>
      <c r="H27" s="33">
        <v>0</v>
      </c>
    </row>
    <row r="28" spans="1:8" x14ac:dyDescent="0.25">
      <c r="A28" s="17"/>
      <c r="B28" s="17"/>
      <c r="C28" s="17"/>
      <c r="D28" s="17">
        <v>7134</v>
      </c>
      <c r="E28" s="23" t="s">
        <v>14</v>
      </c>
      <c r="F28" s="19">
        <v>0</v>
      </c>
      <c r="G28" s="20">
        <v>0</v>
      </c>
      <c r="H28" s="33">
        <v>0</v>
      </c>
    </row>
    <row r="29" spans="1:8" x14ac:dyDescent="0.25">
      <c r="A29" s="17"/>
      <c r="B29" s="17"/>
      <c r="C29" s="17"/>
      <c r="D29" s="17">
        <v>7135</v>
      </c>
      <c r="E29" s="23" t="s">
        <v>15</v>
      </c>
      <c r="F29" s="19">
        <v>30000</v>
      </c>
      <c r="G29" s="20">
        <v>14032.01</v>
      </c>
      <c r="H29" s="33">
        <v>3319.26</v>
      </c>
    </row>
    <row r="30" spans="1:8" x14ac:dyDescent="0.25">
      <c r="A30" s="17"/>
      <c r="B30" s="17"/>
      <c r="C30" s="17"/>
      <c r="D30" s="17">
        <v>7136</v>
      </c>
      <c r="E30" s="23" t="s">
        <v>16</v>
      </c>
      <c r="F30" s="19">
        <v>0</v>
      </c>
      <c r="G30" s="20">
        <v>0</v>
      </c>
      <c r="H30" s="33">
        <v>0</v>
      </c>
    </row>
    <row r="31" spans="1:8" x14ac:dyDescent="0.25">
      <c r="A31" s="11"/>
      <c r="B31" s="11"/>
      <c r="C31" s="11">
        <v>714</v>
      </c>
      <c r="D31" s="11"/>
      <c r="E31" s="24" t="s">
        <v>84</v>
      </c>
      <c r="F31" s="13">
        <f>SUM(F32:F40)</f>
        <v>2120000</v>
      </c>
      <c r="G31" s="13">
        <f t="shared" ref="G31" si="9">SUM(G32:G40)</f>
        <v>1932497.5599999998</v>
      </c>
      <c r="H31" s="13">
        <f t="shared" ref="H31" si="10">SUM(H32:H40)</f>
        <v>578195.54</v>
      </c>
    </row>
    <row r="32" spans="1:8" x14ac:dyDescent="0.25">
      <c r="A32" s="17"/>
      <c r="B32" s="17"/>
      <c r="C32" s="17"/>
      <c r="D32" s="17">
        <v>7141</v>
      </c>
      <c r="E32" s="21" t="s">
        <v>17</v>
      </c>
      <c r="F32" s="20">
        <v>253500</v>
      </c>
      <c r="G32" s="19">
        <v>235495.14</v>
      </c>
      <c r="H32" s="35">
        <v>117619.58</v>
      </c>
    </row>
    <row r="33" spans="1:8" x14ac:dyDescent="0.25">
      <c r="A33" s="17"/>
      <c r="B33" s="17"/>
      <c r="C33" s="17"/>
      <c r="D33" s="17">
        <v>7142</v>
      </c>
      <c r="E33" s="21" t="s">
        <v>18</v>
      </c>
      <c r="F33" s="20">
        <v>300500</v>
      </c>
      <c r="G33" s="20">
        <v>474455.49</v>
      </c>
      <c r="H33" s="33">
        <v>16811.330000000002</v>
      </c>
    </row>
    <row r="34" spans="1:8" x14ac:dyDescent="0.25">
      <c r="A34" s="17"/>
      <c r="B34" s="17"/>
      <c r="C34" s="17"/>
      <c r="D34" s="17">
        <v>7143</v>
      </c>
      <c r="E34" s="23" t="s">
        <v>19</v>
      </c>
      <c r="F34" s="19">
        <v>0</v>
      </c>
      <c r="G34" s="20">
        <v>0</v>
      </c>
      <c r="H34" s="33">
        <v>0</v>
      </c>
    </row>
    <row r="35" spans="1:8" x14ac:dyDescent="0.25">
      <c r="A35" s="17"/>
      <c r="B35" s="17"/>
      <c r="C35" s="17"/>
      <c r="D35" s="17">
        <v>7144</v>
      </c>
      <c r="E35" s="23" t="s">
        <v>20</v>
      </c>
      <c r="F35" s="19">
        <v>0</v>
      </c>
      <c r="G35" s="20">
        <v>0</v>
      </c>
      <c r="H35" s="33">
        <v>0</v>
      </c>
    </row>
    <row r="36" spans="1:8" x14ac:dyDescent="0.25">
      <c r="A36" s="17"/>
      <c r="B36" s="17"/>
      <c r="C36" s="17"/>
      <c r="D36" s="17">
        <v>7145</v>
      </c>
      <c r="E36" s="18" t="s">
        <v>21</v>
      </c>
      <c r="F36" s="19">
        <v>0</v>
      </c>
      <c r="G36" s="20">
        <v>0</v>
      </c>
      <c r="H36" s="33">
        <v>0</v>
      </c>
    </row>
    <row r="37" spans="1:8" x14ac:dyDescent="0.25">
      <c r="A37" s="17"/>
      <c r="B37" s="17"/>
      <c r="C37" s="17"/>
      <c r="D37" s="17">
        <v>7146</v>
      </c>
      <c r="E37" s="18" t="s">
        <v>22</v>
      </c>
      <c r="F37" s="19">
        <v>1500000</v>
      </c>
      <c r="G37" s="20">
        <v>1166543.5</v>
      </c>
      <c r="H37" s="33">
        <v>429321.83</v>
      </c>
    </row>
    <row r="38" spans="1:8" x14ac:dyDescent="0.25">
      <c r="A38" s="17"/>
      <c r="B38" s="17"/>
      <c r="C38" s="17"/>
      <c r="D38" s="17">
        <v>7147</v>
      </c>
      <c r="E38" s="18" t="s">
        <v>23</v>
      </c>
      <c r="F38" s="19">
        <v>0</v>
      </c>
      <c r="G38" s="20">
        <v>0</v>
      </c>
      <c r="H38" s="33">
        <v>0</v>
      </c>
    </row>
    <row r="39" spans="1:8" x14ac:dyDescent="0.25">
      <c r="A39" s="17"/>
      <c r="B39" s="17"/>
      <c r="C39" s="17"/>
      <c r="D39" s="17">
        <v>7148</v>
      </c>
      <c r="E39" s="23" t="s">
        <v>24</v>
      </c>
      <c r="F39" s="19">
        <v>65000</v>
      </c>
      <c r="G39" s="20">
        <v>56003.43</v>
      </c>
      <c r="H39" s="33">
        <v>14442.8</v>
      </c>
    </row>
    <row r="40" spans="1:8" x14ac:dyDescent="0.25">
      <c r="A40" s="17"/>
      <c r="B40" s="17"/>
      <c r="C40" s="17"/>
      <c r="D40" s="17">
        <v>7149</v>
      </c>
      <c r="E40" s="23" t="s">
        <v>25</v>
      </c>
      <c r="F40" s="19">
        <v>1000</v>
      </c>
      <c r="G40" s="20">
        <v>0</v>
      </c>
      <c r="H40" s="33">
        <v>0</v>
      </c>
    </row>
    <row r="41" spans="1:8" x14ac:dyDescent="0.25">
      <c r="A41" s="11"/>
      <c r="B41" s="11"/>
      <c r="C41" s="11">
        <v>715</v>
      </c>
      <c r="D41" s="11"/>
      <c r="E41" s="22" t="s">
        <v>26</v>
      </c>
      <c r="F41" s="13">
        <f>SUM(F42:F46)</f>
        <v>115000</v>
      </c>
      <c r="G41" s="13">
        <f t="shared" ref="G41" si="11">SUM(G42:G46)</f>
        <v>57079.29</v>
      </c>
      <c r="H41" s="36">
        <f t="shared" ref="H41" si="12">SUM(H42:H46)</f>
        <v>8170.6</v>
      </c>
    </row>
    <row r="42" spans="1:8" x14ac:dyDescent="0.25">
      <c r="A42" s="17"/>
      <c r="B42" s="17"/>
      <c r="C42" s="17"/>
      <c r="D42" s="17">
        <v>7151</v>
      </c>
      <c r="E42" s="21" t="s">
        <v>27</v>
      </c>
      <c r="F42" s="19">
        <v>10000</v>
      </c>
      <c r="G42" s="20">
        <v>5095.42</v>
      </c>
      <c r="H42" s="33">
        <v>4765.91</v>
      </c>
    </row>
    <row r="43" spans="1:8" x14ac:dyDescent="0.25">
      <c r="A43" s="17"/>
      <c r="B43" s="17"/>
      <c r="C43" s="17"/>
      <c r="D43" s="17">
        <v>7152</v>
      </c>
      <c r="E43" s="21" t="s">
        <v>28</v>
      </c>
      <c r="F43" s="19">
        <v>5000</v>
      </c>
      <c r="G43" s="20">
        <v>2421.16</v>
      </c>
      <c r="H43" s="33">
        <v>133.33000000000001</v>
      </c>
    </row>
    <row r="44" spans="1:8" x14ac:dyDescent="0.25">
      <c r="A44" s="17"/>
      <c r="B44" s="17"/>
      <c r="C44" s="17"/>
      <c r="D44" s="17">
        <v>7153</v>
      </c>
      <c r="E44" s="18" t="s">
        <v>29</v>
      </c>
      <c r="F44" s="19">
        <v>0</v>
      </c>
      <c r="G44" s="20">
        <v>0</v>
      </c>
      <c r="H44" s="33">
        <v>0</v>
      </c>
    </row>
    <row r="45" spans="1:8" x14ac:dyDescent="0.25">
      <c r="A45" s="17"/>
      <c r="B45" s="17"/>
      <c r="C45" s="17"/>
      <c r="D45" s="17">
        <v>7154</v>
      </c>
      <c r="E45" s="21" t="s">
        <v>30</v>
      </c>
      <c r="F45" s="19">
        <v>0</v>
      </c>
      <c r="G45" s="20">
        <v>0</v>
      </c>
      <c r="H45" s="33">
        <v>0</v>
      </c>
    </row>
    <row r="46" spans="1:8" x14ac:dyDescent="0.25">
      <c r="A46" s="17"/>
      <c r="B46" s="17"/>
      <c r="C46" s="17"/>
      <c r="D46" s="17">
        <v>7155</v>
      </c>
      <c r="E46" s="21" t="s">
        <v>26</v>
      </c>
      <c r="F46" s="19">
        <v>100000</v>
      </c>
      <c r="G46" s="20">
        <v>49562.71</v>
      </c>
      <c r="H46" s="33">
        <v>3271.36</v>
      </c>
    </row>
    <row r="47" spans="1:8" ht="25.5" x14ac:dyDescent="0.25">
      <c r="A47" s="11"/>
      <c r="B47" s="11">
        <v>73</v>
      </c>
      <c r="C47" s="11"/>
      <c r="D47" s="11"/>
      <c r="E47" s="24" t="s">
        <v>31</v>
      </c>
      <c r="F47" s="13">
        <f>SUM(F48:F49)</f>
        <v>1019426.99</v>
      </c>
      <c r="G47" s="13">
        <f t="shared" ref="G47" si="13">SUM(G48:G49)</f>
        <v>1834229.63</v>
      </c>
      <c r="H47" s="13">
        <f t="shared" ref="H47" si="14">SUM(H48:H49)</f>
        <v>1119426.99</v>
      </c>
    </row>
    <row r="48" spans="1:8" x14ac:dyDescent="0.25">
      <c r="A48" s="11"/>
      <c r="B48" s="11"/>
      <c r="C48" s="11">
        <v>731</v>
      </c>
      <c r="D48" s="11"/>
      <c r="E48" s="25" t="s">
        <v>32</v>
      </c>
      <c r="F48" s="13">
        <v>0</v>
      </c>
      <c r="G48" s="15">
        <v>0</v>
      </c>
      <c r="H48" s="15">
        <v>0</v>
      </c>
    </row>
    <row r="49" spans="1:8" x14ac:dyDescent="0.25">
      <c r="A49" s="11"/>
      <c r="B49" s="9"/>
      <c r="C49" s="11">
        <v>732</v>
      </c>
      <c r="D49" s="11"/>
      <c r="E49" s="24" t="s">
        <v>33</v>
      </c>
      <c r="F49" s="19">
        <v>1019426.99</v>
      </c>
      <c r="G49" s="20">
        <v>1834229.63</v>
      </c>
      <c r="H49" s="33">
        <v>1119426.99</v>
      </c>
    </row>
    <row r="50" spans="1:8" x14ac:dyDescent="0.25">
      <c r="A50" s="9"/>
      <c r="B50" s="11">
        <v>74</v>
      </c>
      <c r="C50" s="11">
        <v>741</v>
      </c>
      <c r="D50" s="11"/>
      <c r="E50" s="25" t="s">
        <v>34</v>
      </c>
      <c r="F50" s="13">
        <v>260000</v>
      </c>
      <c r="G50" s="15">
        <v>1374080.74</v>
      </c>
      <c r="H50" s="15">
        <v>76487.8</v>
      </c>
    </row>
    <row r="51" spans="1:8" x14ac:dyDescent="0.25">
      <c r="A51" s="11">
        <v>4</v>
      </c>
      <c r="B51" s="11"/>
      <c r="C51" s="11"/>
      <c r="D51" s="11"/>
      <c r="E51" s="26" t="s">
        <v>35</v>
      </c>
      <c r="F51" s="13">
        <f>SUM(F52+F67+F73+F86+F88+F89+F91)</f>
        <v>7295065.1900000004</v>
      </c>
      <c r="G51" s="13">
        <f t="shared" ref="G51" si="15">SUM(G52+G67+G73+G86+G88+G89+G91)</f>
        <v>6386931.5499999998</v>
      </c>
      <c r="H51" s="13">
        <f t="shared" ref="H51" si="16">SUM(H52+H67+H73+H86+H88+H89+H91)</f>
        <v>2229199.67</v>
      </c>
    </row>
    <row r="52" spans="1:8" x14ac:dyDescent="0.25">
      <c r="A52" s="11"/>
      <c r="B52" s="11">
        <v>41</v>
      </c>
      <c r="C52" s="11"/>
      <c r="D52" s="11"/>
      <c r="E52" s="22" t="s">
        <v>36</v>
      </c>
      <c r="F52" s="13">
        <f>+F53+F59+F60+F61+F62+F63+F64+F65+F66</f>
        <v>3096114.89</v>
      </c>
      <c r="G52" s="13">
        <f t="shared" ref="G52" si="17">+G53+G59+G60+G61+G62+G63+G64+G65+G66</f>
        <v>2167454.7799999998</v>
      </c>
      <c r="H52" s="13">
        <f t="shared" ref="H52" si="18">+H53+H59+H60+H61+H62+H63+H64+H65+H66</f>
        <v>1199371.46</v>
      </c>
    </row>
    <row r="53" spans="1:8" x14ac:dyDescent="0.25">
      <c r="A53" s="17"/>
      <c r="B53" s="17"/>
      <c r="C53" s="17">
        <v>411</v>
      </c>
      <c r="D53" s="17"/>
      <c r="E53" s="18" t="s">
        <v>83</v>
      </c>
      <c r="F53" s="19">
        <f>SUM(F54:F58)</f>
        <v>1481300</v>
      </c>
      <c r="G53" s="19">
        <f t="shared" ref="G53" si="19">SUM(G54:G58)</f>
        <v>1250223.6800000002</v>
      </c>
      <c r="H53" s="19">
        <f t="shared" ref="H53" si="20">SUM(H54:H58)</f>
        <v>647876.53999999992</v>
      </c>
    </row>
    <row r="54" spans="1:8" x14ac:dyDescent="0.25">
      <c r="A54" s="17"/>
      <c r="B54" s="17"/>
      <c r="C54" s="17"/>
      <c r="D54" s="17">
        <v>4111</v>
      </c>
      <c r="E54" s="21" t="s">
        <v>37</v>
      </c>
      <c r="F54" s="19">
        <v>1097700</v>
      </c>
      <c r="G54" s="20">
        <v>928990.67999999993</v>
      </c>
      <c r="H54" s="33">
        <v>480645.41999999993</v>
      </c>
    </row>
    <row r="55" spans="1:8" x14ac:dyDescent="0.25">
      <c r="A55" s="17"/>
      <c r="B55" s="17"/>
      <c r="C55" s="17"/>
      <c r="D55" s="17">
        <v>4112</v>
      </c>
      <c r="E55" s="21" t="s">
        <v>38</v>
      </c>
      <c r="F55" s="19">
        <v>49650</v>
      </c>
      <c r="G55" s="20">
        <v>42490.94</v>
      </c>
      <c r="H55" s="33">
        <v>22360.3</v>
      </c>
    </row>
    <row r="56" spans="1:8" x14ac:dyDescent="0.25">
      <c r="A56" s="17"/>
      <c r="B56" s="17"/>
      <c r="C56" s="17"/>
      <c r="D56" s="17">
        <v>4113</v>
      </c>
      <c r="E56" s="21" t="s">
        <v>39</v>
      </c>
      <c r="F56" s="19">
        <v>210700</v>
      </c>
      <c r="G56" s="20">
        <v>177319.35</v>
      </c>
      <c r="H56" s="33">
        <v>91921.60000000002</v>
      </c>
    </row>
    <row r="57" spans="1:8" x14ac:dyDescent="0.25">
      <c r="A57" s="17"/>
      <c r="B57" s="17"/>
      <c r="C57" s="17"/>
      <c r="D57" s="17">
        <v>4114</v>
      </c>
      <c r="E57" s="21" t="s">
        <v>40</v>
      </c>
      <c r="F57" s="19">
        <v>116600</v>
      </c>
      <c r="G57" s="20">
        <v>95847.6</v>
      </c>
      <c r="H57" s="33">
        <v>50042.399999999994</v>
      </c>
    </row>
    <row r="58" spans="1:8" x14ac:dyDescent="0.25">
      <c r="A58" s="17"/>
      <c r="B58" s="17"/>
      <c r="C58" s="17"/>
      <c r="D58" s="17">
        <v>4115</v>
      </c>
      <c r="E58" s="21" t="s">
        <v>41</v>
      </c>
      <c r="F58" s="19">
        <v>6650</v>
      </c>
      <c r="G58" s="20">
        <v>5575.11</v>
      </c>
      <c r="H58" s="33">
        <v>2906.82</v>
      </c>
    </row>
    <row r="59" spans="1:8" x14ac:dyDescent="0.25">
      <c r="A59" s="17"/>
      <c r="B59" s="17"/>
      <c r="C59" s="17">
        <v>412</v>
      </c>
      <c r="D59" s="17"/>
      <c r="E59" s="21" t="s">
        <v>82</v>
      </c>
      <c r="F59" s="19">
        <v>145440</v>
      </c>
      <c r="G59" s="20">
        <v>135706.19</v>
      </c>
      <c r="H59" s="33">
        <v>75344.13</v>
      </c>
    </row>
    <row r="60" spans="1:8" x14ac:dyDescent="0.25">
      <c r="A60" s="17"/>
      <c r="B60" s="17"/>
      <c r="C60" s="17">
        <v>413</v>
      </c>
      <c r="D60" s="17"/>
      <c r="E60" s="21" t="s">
        <v>42</v>
      </c>
      <c r="F60" s="19">
        <v>165976.5</v>
      </c>
      <c r="G60" s="20">
        <v>121136.18</v>
      </c>
      <c r="H60" s="33">
        <v>77739.06</v>
      </c>
    </row>
    <row r="61" spans="1:8" x14ac:dyDescent="0.25">
      <c r="A61" s="17"/>
      <c r="B61" s="17"/>
      <c r="C61" s="17">
        <v>414</v>
      </c>
      <c r="D61" s="17"/>
      <c r="E61" s="21" t="s">
        <v>43</v>
      </c>
      <c r="F61" s="19">
        <v>466950</v>
      </c>
      <c r="G61" s="20">
        <v>91543.16</v>
      </c>
      <c r="H61" s="33">
        <v>76541.179999999993</v>
      </c>
    </row>
    <row r="62" spans="1:8" x14ac:dyDescent="0.25">
      <c r="A62" s="17"/>
      <c r="B62" s="17"/>
      <c r="C62" s="17">
        <v>415</v>
      </c>
      <c r="D62" s="17"/>
      <c r="E62" s="21" t="s">
        <v>44</v>
      </c>
      <c r="F62" s="19">
        <v>199500</v>
      </c>
      <c r="G62" s="20">
        <v>81208.350000000006</v>
      </c>
      <c r="H62" s="33">
        <v>108229.64</v>
      </c>
    </row>
    <row r="63" spans="1:8" x14ac:dyDescent="0.25">
      <c r="A63" s="17"/>
      <c r="B63" s="17"/>
      <c r="C63" s="17">
        <v>416</v>
      </c>
      <c r="D63" s="17"/>
      <c r="E63" s="21" t="s">
        <v>45</v>
      </c>
      <c r="F63" s="19">
        <v>211787.19</v>
      </c>
      <c r="G63" s="20">
        <v>236513.73</v>
      </c>
      <c r="H63" s="33">
        <v>109362.64</v>
      </c>
    </row>
    <row r="64" spans="1:8" x14ac:dyDescent="0.25">
      <c r="A64" s="17"/>
      <c r="B64" s="17"/>
      <c r="C64" s="17">
        <v>417</v>
      </c>
      <c r="D64" s="17"/>
      <c r="E64" s="21" t="s">
        <v>46</v>
      </c>
      <c r="F64" s="19">
        <v>12000</v>
      </c>
      <c r="G64" s="20">
        <v>5200</v>
      </c>
      <c r="H64" s="33">
        <v>4200</v>
      </c>
    </row>
    <row r="65" spans="1:8" x14ac:dyDescent="0.25">
      <c r="A65" s="17"/>
      <c r="B65" s="17"/>
      <c r="C65" s="17">
        <v>418</v>
      </c>
      <c r="D65" s="17"/>
      <c r="E65" s="21" t="s">
        <v>47</v>
      </c>
      <c r="F65" s="19">
        <v>160000</v>
      </c>
      <c r="G65" s="20">
        <v>100356.88</v>
      </c>
      <c r="H65" s="33">
        <v>0</v>
      </c>
    </row>
    <row r="66" spans="1:8" x14ac:dyDescent="0.25">
      <c r="A66" s="9"/>
      <c r="B66" s="9"/>
      <c r="C66" s="17">
        <v>419</v>
      </c>
      <c r="D66" s="9"/>
      <c r="E66" s="21" t="s">
        <v>48</v>
      </c>
      <c r="F66" s="19">
        <v>253161.2</v>
      </c>
      <c r="G66" s="20">
        <v>145566.60999999999</v>
      </c>
      <c r="H66" s="33">
        <v>100078.26999999999</v>
      </c>
    </row>
    <row r="67" spans="1:8" x14ac:dyDescent="0.25">
      <c r="A67" s="11"/>
      <c r="B67" s="11">
        <v>42</v>
      </c>
      <c r="C67" s="11"/>
      <c r="D67" s="11"/>
      <c r="E67" s="25" t="s">
        <v>49</v>
      </c>
      <c r="F67" s="13">
        <f>SUM(F68:F72)</f>
        <v>70000</v>
      </c>
      <c r="G67" s="13">
        <f t="shared" ref="G67" si="21">SUM(G68:G72)</f>
        <v>48392.41</v>
      </c>
      <c r="H67" s="13">
        <f t="shared" ref="H67" si="22">SUM(H68:H72)</f>
        <v>35465.65</v>
      </c>
    </row>
    <row r="68" spans="1:8" x14ac:dyDescent="0.25">
      <c r="A68" s="17"/>
      <c r="B68" s="17"/>
      <c r="C68" s="17">
        <v>421</v>
      </c>
      <c r="D68" s="17"/>
      <c r="E68" s="21" t="s">
        <v>50</v>
      </c>
      <c r="F68" s="19">
        <v>70000</v>
      </c>
      <c r="G68" s="20">
        <v>48392.41</v>
      </c>
      <c r="H68" s="33">
        <v>35465.65</v>
      </c>
    </row>
    <row r="69" spans="1:8" x14ac:dyDescent="0.25">
      <c r="A69" s="17"/>
      <c r="B69" s="17"/>
      <c r="C69" s="17">
        <v>422</v>
      </c>
      <c r="D69" s="17"/>
      <c r="E69" s="21" t="s">
        <v>51</v>
      </c>
      <c r="F69" s="19">
        <v>0</v>
      </c>
      <c r="G69" s="20">
        <v>0</v>
      </c>
      <c r="H69" s="33">
        <v>0</v>
      </c>
    </row>
    <row r="70" spans="1:8" x14ac:dyDescent="0.25">
      <c r="A70" s="17"/>
      <c r="B70" s="17"/>
      <c r="C70" s="17">
        <v>423</v>
      </c>
      <c r="D70" s="17"/>
      <c r="E70" s="18" t="s">
        <v>110</v>
      </c>
      <c r="F70" s="19">
        <v>0</v>
      </c>
      <c r="G70" s="20">
        <v>0</v>
      </c>
      <c r="H70" s="33">
        <v>0</v>
      </c>
    </row>
    <row r="71" spans="1:8" x14ac:dyDescent="0.25">
      <c r="A71" s="17"/>
      <c r="B71" s="17"/>
      <c r="C71" s="17">
        <v>424</v>
      </c>
      <c r="D71" s="17"/>
      <c r="E71" s="18" t="s">
        <v>52</v>
      </c>
      <c r="F71" s="19">
        <v>0</v>
      </c>
      <c r="G71" s="20">
        <v>0</v>
      </c>
      <c r="H71" s="33">
        <v>0</v>
      </c>
    </row>
    <row r="72" spans="1:8" x14ac:dyDescent="0.25">
      <c r="A72" s="17"/>
      <c r="B72" s="17"/>
      <c r="C72" s="17">
        <v>425</v>
      </c>
      <c r="D72" s="17"/>
      <c r="E72" s="18" t="s">
        <v>53</v>
      </c>
      <c r="F72" s="19">
        <v>0</v>
      </c>
      <c r="G72" s="20">
        <v>0</v>
      </c>
      <c r="H72" s="33">
        <v>0</v>
      </c>
    </row>
    <row r="73" spans="1:8" ht="25.5" x14ac:dyDescent="0.25">
      <c r="A73" s="11"/>
      <c r="B73" s="11">
        <v>43</v>
      </c>
      <c r="C73" s="11"/>
      <c r="D73" s="11"/>
      <c r="E73" s="25" t="s">
        <v>54</v>
      </c>
      <c r="F73" s="13">
        <f>F74+F84</f>
        <v>1291950.3</v>
      </c>
      <c r="G73" s="13">
        <f t="shared" ref="G73" si="23">G74+G84</f>
        <v>1158165.3</v>
      </c>
      <c r="H73" s="13">
        <f t="shared" ref="H73" si="24">H74+H84</f>
        <v>521606.56999999995</v>
      </c>
    </row>
    <row r="74" spans="1:8" x14ac:dyDescent="0.25">
      <c r="A74" s="11"/>
      <c r="B74" s="11"/>
      <c r="C74" s="17">
        <v>431</v>
      </c>
      <c r="D74" s="11"/>
      <c r="E74" s="27" t="s">
        <v>54</v>
      </c>
      <c r="F74" s="13">
        <f>SUM(F75:F83)</f>
        <v>1006950.3</v>
      </c>
      <c r="G74" s="13">
        <f t="shared" ref="G74" si="25">SUM(G75:G83)</f>
        <v>998165.34000000008</v>
      </c>
      <c r="H74" s="13">
        <f t="shared" ref="H74" si="26">SUM(H75:H83)</f>
        <v>430356.56999999995</v>
      </c>
    </row>
    <row r="75" spans="1:8" x14ac:dyDescent="0.25">
      <c r="A75" s="9"/>
      <c r="B75" s="9"/>
      <c r="C75" s="17"/>
      <c r="D75" s="17">
        <v>4311</v>
      </c>
      <c r="E75" s="21" t="s">
        <v>55</v>
      </c>
      <c r="F75" s="20">
        <v>0</v>
      </c>
      <c r="G75" s="19">
        <v>0</v>
      </c>
      <c r="H75" s="35">
        <v>0</v>
      </c>
    </row>
    <row r="76" spans="1:8" x14ac:dyDescent="0.25">
      <c r="A76" s="9"/>
      <c r="B76" s="9"/>
      <c r="C76" s="17"/>
      <c r="D76" s="17">
        <v>4312</v>
      </c>
      <c r="E76" s="21" t="s">
        <v>56</v>
      </c>
      <c r="F76" s="20">
        <v>0</v>
      </c>
      <c r="G76" s="19">
        <v>0</v>
      </c>
      <c r="H76" s="35">
        <v>0</v>
      </c>
    </row>
    <row r="77" spans="1:8" x14ac:dyDescent="0.25">
      <c r="A77" s="17"/>
      <c r="B77" s="17"/>
      <c r="C77" s="17"/>
      <c r="D77" s="17">
        <v>4313</v>
      </c>
      <c r="E77" s="21" t="s">
        <v>57</v>
      </c>
      <c r="F77" s="19">
        <v>530500</v>
      </c>
      <c r="G77" s="20">
        <v>718237.89</v>
      </c>
      <c r="H77" s="33">
        <v>262879.98</v>
      </c>
    </row>
    <row r="78" spans="1:8" x14ac:dyDescent="0.25">
      <c r="A78" s="17"/>
      <c r="B78" s="17"/>
      <c r="C78" s="17"/>
      <c r="D78" s="17">
        <v>4314</v>
      </c>
      <c r="E78" s="21" t="s">
        <v>58</v>
      </c>
      <c r="F78" s="19">
        <v>11500</v>
      </c>
      <c r="G78" s="20">
        <v>14500</v>
      </c>
      <c r="H78" s="33">
        <v>1500</v>
      </c>
    </row>
    <row r="79" spans="1:8" x14ac:dyDescent="0.25">
      <c r="A79" s="9"/>
      <c r="B79" s="9"/>
      <c r="C79" s="17"/>
      <c r="D79" s="17">
        <v>4315</v>
      </c>
      <c r="E79" s="18" t="s">
        <v>59</v>
      </c>
      <c r="F79" s="19">
        <v>120650.3</v>
      </c>
      <c r="G79" s="19">
        <v>128290.39</v>
      </c>
      <c r="H79" s="35">
        <v>54761.8</v>
      </c>
    </row>
    <row r="80" spans="1:8" x14ac:dyDescent="0.25">
      <c r="A80" s="9"/>
      <c r="B80" s="9"/>
      <c r="C80" s="17"/>
      <c r="D80" s="17">
        <v>4316</v>
      </c>
      <c r="E80" s="21" t="s">
        <v>60</v>
      </c>
      <c r="F80" s="19">
        <v>15000</v>
      </c>
      <c r="G80" s="20">
        <v>3980</v>
      </c>
      <c r="H80" s="33">
        <v>8200</v>
      </c>
    </row>
    <row r="81" spans="1:8" x14ac:dyDescent="0.25">
      <c r="A81" s="17"/>
      <c r="B81" s="17"/>
      <c r="C81" s="17"/>
      <c r="D81" s="17">
        <v>4317</v>
      </c>
      <c r="E81" s="21" t="s">
        <v>61</v>
      </c>
      <c r="F81" s="19">
        <v>10000</v>
      </c>
      <c r="G81" s="20">
        <v>2335.9</v>
      </c>
      <c r="H81" s="33">
        <v>3873.1</v>
      </c>
    </row>
    <row r="82" spans="1:8" x14ac:dyDescent="0.25">
      <c r="A82" s="9"/>
      <c r="B82" s="9"/>
      <c r="C82" s="17"/>
      <c r="D82" s="17">
        <v>4318</v>
      </c>
      <c r="E82" s="21" t="s">
        <v>62</v>
      </c>
      <c r="F82" s="19">
        <v>215500</v>
      </c>
      <c r="G82" s="20">
        <v>51437.85</v>
      </c>
      <c r="H82" s="33">
        <v>49291.69</v>
      </c>
    </row>
    <row r="83" spans="1:8" x14ac:dyDescent="0.25">
      <c r="A83" s="17"/>
      <c r="B83" s="17"/>
      <c r="C83" s="17"/>
      <c r="D83" s="17">
        <v>4319</v>
      </c>
      <c r="E83" s="21" t="s">
        <v>63</v>
      </c>
      <c r="F83" s="19">
        <v>103800</v>
      </c>
      <c r="G83" s="19">
        <v>79383.31</v>
      </c>
      <c r="H83" s="35">
        <v>49850</v>
      </c>
    </row>
    <row r="84" spans="1:8" x14ac:dyDescent="0.25">
      <c r="A84" s="17"/>
      <c r="B84" s="17"/>
      <c r="C84" s="17">
        <v>432</v>
      </c>
      <c r="D84" s="17"/>
      <c r="E84" s="21" t="s">
        <v>108</v>
      </c>
      <c r="F84" s="19">
        <f>SUM(F85)</f>
        <v>285000</v>
      </c>
      <c r="G84" s="19">
        <f>SUM(G85)</f>
        <v>159999.96</v>
      </c>
      <c r="H84" s="19">
        <f>SUM(H85)</f>
        <v>91250</v>
      </c>
    </row>
    <row r="85" spans="1:8" x14ac:dyDescent="0.25">
      <c r="A85" s="17"/>
      <c r="B85" s="17"/>
      <c r="C85" s="17"/>
      <c r="D85" s="17">
        <v>4326</v>
      </c>
      <c r="E85" s="21" t="s">
        <v>109</v>
      </c>
      <c r="F85" s="19">
        <v>285000</v>
      </c>
      <c r="G85" s="19">
        <v>159999.96</v>
      </c>
      <c r="H85" s="35">
        <v>91250</v>
      </c>
    </row>
    <row r="86" spans="1:8" x14ac:dyDescent="0.25">
      <c r="A86" s="11"/>
      <c r="B86" s="11">
        <v>44</v>
      </c>
      <c r="C86" s="11"/>
      <c r="D86" s="11"/>
      <c r="E86" s="25" t="s">
        <v>64</v>
      </c>
      <c r="F86" s="13">
        <f>SUM(F87)</f>
        <v>2757000</v>
      </c>
      <c r="G86" s="13">
        <f t="shared" ref="G86:H86" si="27">SUM(G87)</f>
        <v>2945483.51</v>
      </c>
      <c r="H86" s="13">
        <f t="shared" si="27"/>
        <v>461630.99</v>
      </c>
    </row>
    <row r="87" spans="1:8" x14ac:dyDescent="0.25">
      <c r="A87" s="17"/>
      <c r="B87" s="17"/>
      <c r="C87" s="17">
        <v>441</v>
      </c>
      <c r="D87" s="17"/>
      <c r="E87" s="21" t="s">
        <v>65</v>
      </c>
      <c r="F87" s="19">
        <v>2757000</v>
      </c>
      <c r="G87" s="20">
        <v>2945483.51</v>
      </c>
      <c r="H87" s="33">
        <v>461630.99</v>
      </c>
    </row>
    <row r="88" spans="1:8" x14ac:dyDescent="0.25">
      <c r="A88" s="11"/>
      <c r="B88" s="11">
        <v>45</v>
      </c>
      <c r="C88" s="11"/>
      <c r="D88" s="11"/>
      <c r="E88" s="25" t="s">
        <v>66</v>
      </c>
      <c r="F88" s="13">
        <v>0</v>
      </c>
      <c r="G88" s="15">
        <v>0</v>
      </c>
      <c r="H88" s="15">
        <v>0</v>
      </c>
    </row>
    <row r="89" spans="1:8" x14ac:dyDescent="0.25">
      <c r="A89" s="11"/>
      <c r="B89" s="11">
        <v>46</v>
      </c>
      <c r="C89" s="11">
        <v>462</v>
      </c>
      <c r="D89" s="11"/>
      <c r="E89" s="25" t="s">
        <v>67</v>
      </c>
      <c r="F89" s="13">
        <v>0</v>
      </c>
      <c r="G89" s="15">
        <v>0</v>
      </c>
      <c r="H89" s="15">
        <v>0</v>
      </c>
    </row>
    <row r="90" spans="1:8" x14ac:dyDescent="0.25">
      <c r="A90" s="11"/>
      <c r="B90" s="11"/>
      <c r="C90" s="11">
        <v>463</v>
      </c>
      <c r="D90" s="11"/>
      <c r="E90" s="24" t="s">
        <v>68</v>
      </c>
      <c r="F90" s="13">
        <v>370000</v>
      </c>
      <c r="G90" s="15">
        <v>965740.66</v>
      </c>
      <c r="H90" s="34">
        <v>162111.03</v>
      </c>
    </row>
    <row r="91" spans="1:8" x14ac:dyDescent="0.25">
      <c r="A91" s="11"/>
      <c r="B91" s="11">
        <v>47</v>
      </c>
      <c r="C91" s="11"/>
      <c r="D91" s="11"/>
      <c r="E91" s="25" t="s">
        <v>69</v>
      </c>
      <c r="F91" s="13">
        <v>80000</v>
      </c>
      <c r="G91" s="15">
        <v>67435.55</v>
      </c>
      <c r="H91" s="34">
        <v>11125</v>
      </c>
    </row>
    <row r="92" spans="1:8" x14ac:dyDescent="0.25">
      <c r="A92" s="11"/>
      <c r="B92" s="11"/>
      <c r="C92" s="11"/>
      <c r="D92" s="11"/>
      <c r="E92" s="25" t="s">
        <v>70</v>
      </c>
      <c r="F92" s="13">
        <f>F8+F103-F51</f>
        <v>699361.79999999981</v>
      </c>
      <c r="G92" s="13">
        <f t="shared" ref="G92" si="28">G8+G103-G51</f>
        <v>2435191.3400000008</v>
      </c>
      <c r="H92" s="13">
        <f t="shared" ref="H92" si="29">H8+H103-H51</f>
        <v>1835590.2800000003</v>
      </c>
    </row>
    <row r="93" spans="1:8" x14ac:dyDescent="0.25">
      <c r="A93" s="11"/>
      <c r="B93" s="11"/>
      <c r="C93" s="11"/>
      <c r="D93" s="11"/>
      <c r="E93" s="25" t="s">
        <v>71</v>
      </c>
      <c r="F93" s="32">
        <f>F94+F98</f>
        <v>-794934.81</v>
      </c>
      <c r="G93" s="28">
        <f t="shared" ref="G93" si="30">G94+G98</f>
        <v>-1376055.35</v>
      </c>
      <c r="H93" s="28">
        <f t="shared" ref="H93" si="31">H94+H98</f>
        <v>-376056.17000000004</v>
      </c>
    </row>
    <row r="94" spans="1:8" x14ac:dyDescent="0.25">
      <c r="A94" s="11"/>
      <c r="B94" s="11"/>
      <c r="C94" s="11"/>
      <c r="D94" s="11"/>
      <c r="E94" s="22" t="s">
        <v>72</v>
      </c>
      <c r="F94" s="32">
        <f>F95-F96-F97</f>
        <v>-794934.81</v>
      </c>
      <c r="G94" s="28">
        <f t="shared" ref="G94" si="32">G95-G96-G97</f>
        <v>-1376055.35</v>
      </c>
      <c r="H94" s="28">
        <f t="shared" ref="H94" si="33">H95-H96-H97</f>
        <v>-376056.17000000004</v>
      </c>
    </row>
    <row r="95" spans="1:8" x14ac:dyDescent="0.25">
      <c r="A95" s="11"/>
      <c r="B95" s="11">
        <v>75</v>
      </c>
      <c r="C95" s="17">
        <v>751</v>
      </c>
      <c r="D95" s="17">
        <v>7511</v>
      </c>
      <c r="E95" s="21" t="s">
        <v>73</v>
      </c>
      <c r="F95" s="31">
        <v>10000</v>
      </c>
      <c r="G95" s="20">
        <v>0</v>
      </c>
      <c r="H95" s="20">
        <v>0</v>
      </c>
    </row>
    <row r="96" spans="1:8" x14ac:dyDescent="0.25">
      <c r="A96" s="11"/>
      <c r="B96" s="11">
        <v>46</v>
      </c>
      <c r="C96" s="17">
        <v>461</v>
      </c>
      <c r="D96" s="17">
        <v>4611</v>
      </c>
      <c r="E96" s="21" t="s">
        <v>74</v>
      </c>
      <c r="F96" s="31">
        <v>434934.81</v>
      </c>
      <c r="G96" s="20">
        <v>410314.69</v>
      </c>
      <c r="H96" s="33">
        <v>213945.14</v>
      </c>
    </row>
    <row r="97" spans="1:8" x14ac:dyDescent="0.25">
      <c r="A97" s="11"/>
      <c r="B97" s="11"/>
      <c r="C97" s="17">
        <v>463</v>
      </c>
      <c r="D97" s="17">
        <v>4630</v>
      </c>
      <c r="E97" s="21" t="s">
        <v>75</v>
      </c>
      <c r="F97" s="31">
        <v>370000</v>
      </c>
      <c r="G97" s="19">
        <v>965740.66</v>
      </c>
      <c r="H97" s="35">
        <v>162111.03</v>
      </c>
    </row>
    <row r="98" spans="1:8" x14ac:dyDescent="0.25">
      <c r="A98" s="11"/>
      <c r="B98" s="11"/>
      <c r="C98" s="11"/>
      <c r="D98" s="11"/>
      <c r="E98" s="22" t="s">
        <v>76</v>
      </c>
      <c r="F98" s="13">
        <f>SUM(F99)</f>
        <v>0</v>
      </c>
      <c r="G98" s="13">
        <f t="shared" ref="G98:H98" si="34">SUM(G99)</f>
        <v>0</v>
      </c>
      <c r="H98" s="13">
        <f t="shared" si="34"/>
        <v>0</v>
      </c>
    </row>
    <row r="99" spans="1:8" x14ac:dyDescent="0.25">
      <c r="A99" s="17"/>
      <c r="B99" s="17"/>
      <c r="C99" s="17"/>
      <c r="D99" s="17"/>
      <c r="E99" s="21" t="s">
        <v>77</v>
      </c>
      <c r="F99" s="13">
        <f>F100-F101</f>
        <v>0</v>
      </c>
      <c r="G99" s="13">
        <f t="shared" ref="G99" si="35">G100-G101</f>
        <v>0</v>
      </c>
      <c r="H99" s="13">
        <f t="shared" ref="H99" si="36">H100-H101</f>
        <v>0</v>
      </c>
    </row>
    <row r="100" spans="1:8" x14ac:dyDescent="0.25">
      <c r="A100" s="11"/>
      <c r="B100" s="11">
        <v>75</v>
      </c>
      <c r="C100" s="17">
        <v>751</v>
      </c>
      <c r="D100" s="17">
        <v>7512</v>
      </c>
      <c r="E100" s="21" t="s">
        <v>78</v>
      </c>
      <c r="F100" s="13">
        <v>0</v>
      </c>
      <c r="G100" s="19">
        <v>0</v>
      </c>
      <c r="H100" s="19">
        <v>0</v>
      </c>
    </row>
    <row r="101" spans="1:8" x14ac:dyDescent="0.25">
      <c r="A101" s="11"/>
      <c r="B101" s="11">
        <v>46</v>
      </c>
      <c r="C101" s="17">
        <v>461</v>
      </c>
      <c r="D101" s="17">
        <v>4612</v>
      </c>
      <c r="E101" s="21" t="s">
        <v>74</v>
      </c>
      <c r="F101" s="13">
        <v>0</v>
      </c>
      <c r="G101" s="19">
        <v>0</v>
      </c>
      <c r="H101" s="19">
        <v>0</v>
      </c>
    </row>
    <row r="102" spans="1:8" x14ac:dyDescent="0.25">
      <c r="A102" s="11"/>
      <c r="B102" s="11">
        <v>72</v>
      </c>
      <c r="C102" s="11"/>
      <c r="D102" s="11"/>
      <c r="E102" s="25" t="s">
        <v>79</v>
      </c>
      <c r="F102" s="13">
        <v>95573.01</v>
      </c>
      <c r="G102" s="15">
        <v>60291</v>
      </c>
      <c r="H102" s="34">
        <v>31902.6</v>
      </c>
    </row>
    <row r="103" spans="1:8" x14ac:dyDescent="0.25">
      <c r="A103" s="11"/>
      <c r="B103" s="11">
        <v>74</v>
      </c>
      <c r="C103" s="11">
        <v>742</v>
      </c>
      <c r="D103" s="11"/>
      <c r="E103" s="25" t="s">
        <v>80</v>
      </c>
      <c r="F103" s="13">
        <v>2370000</v>
      </c>
      <c r="G103" s="15">
        <v>1710807.46</v>
      </c>
      <c r="H103" s="34">
        <v>1379257.03</v>
      </c>
    </row>
    <row r="104" spans="1:8" x14ac:dyDescent="0.25">
      <c r="A104" s="9"/>
      <c r="B104" s="9"/>
      <c r="C104" s="9"/>
      <c r="D104" s="9"/>
      <c r="E104" s="26" t="s">
        <v>81</v>
      </c>
      <c r="F104" s="13">
        <f>-F94-F98-F102-F92</f>
        <v>0</v>
      </c>
      <c r="G104" s="13">
        <f t="shared" ref="G104" si="37">-G94-G98-G102-G92</f>
        <v>-1119426.9900000007</v>
      </c>
      <c r="H104" s="13">
        <f t="shared" ref="H104" si="38">-H94-H98-H102-H92</f>
        <v>-1491436.7100000002</v>
      </c>
    </row>
    <row r="105" spans="1:8" x14ac:dyDescent="0.25">
      <c r="A105" s="1"/>
      <c r="B105" s="1"/>
      <c r="C105" s="1"/>
      <c r="D105" s="1"/>
      <c r="E105" s="2"/>
      <c r="F105" s="3"/>
      <c r="G105" s="8"/>
      <c r="H105" s="4"/>
    </row>
    <row r="106" spans="1:8" x14ac:dyDescent="0.25">
      <c r="A106" s="1"/>
      <c r="B106" s="1"/>
      <c r="C106" s="1"/>
      <c r="D106" s="1"/>
      <c r="E106" s="2"/>
      <c r="F106" s="3"/>
      <c r="G106" s="4"/>
      <c r="H106" s="4"/>
    </row>
    <row r="107" spans="1:8" x14ac:dyDescent="0.25">
      <c r="A107" s="1"/>
      <c r="B107" s="1"/>
      <c r="C107" s="1"/>
      <c r="D107" s="1"/>
      <c r="E107" s="2"/>
      <c r="F107" s="44" t="s">
        <v>112</v>
      </c>
      <c r="G107" s="44"/>
      <c r="H107" s="44"/>
    </row>
    <row r="108" spans="1:8" x14ac:dyDescent="0.25">
      <c r="A108" s="1"/>
      <c r="B108" s="1"/>
      <c r="C108" s="1"/>
      <c r="D108" s="1"/>
      <c r="E108" s="2"/>
      <c r="F108" s="44"/>
      <c r="G108" s="44"/>
      <c r="H108" s="44"/>
    </row>
    <row r="109" spans="1:8" x14ac:dyDescent="0.25">
      <c r="A109" s="1"/>
      <c r="B109" s="1"/>
      <c r="C109" s="1"/>
      <c r="D109" s="1"/>
      <c r="E109" s="2"/>
      <c r="F109" s="44"/>
      <c r="G109" s="44"/>
      <c r="H109" s="44"/>
    </row>
    <row r="110" spans="1:8" x14ac:dyDescent="0.25">
      <c r="A110" s="5"/>
      <c r="B110" s="5"/>
      <c r="C110" s="5"/>
      <c r="D110" s="5"/>
      <c r="E110" s="5"/>
      <c r="F110" s="41"/>
      <c r="G110" s="41"/>
      <c r="H110" s="5"/>
    </row>
    <row r="111" spans="1:8" x14ac:dyDescent="0.25">
      <c r="E111" s="39" t="s">
        <v>95</v>
      </c>
      <c r="F111" s="39"/>
      <c r="H111" s="7"/>
    </row>
    <row r="113" spans="3:7" x14ac:dyDescent="0.25">
      <c r="C113" s="37" t="s">
        <v>96</v>
      </c>
      <c r="D113" s="37"/>
      <c r="E113" s="37"/>
      <c r="F113" s="6"/>
      <c r="G113" s="6"/>
    </row>
    <row r="114" spans="3:7" x14ac:dyDescent="0.25">
      <c r="C114" s="37" t="s">
        <v>97</v>
      </c>
      <c r="D114" s="37"/>
      <c r="E114" s="37"/>
      <c r="F114" s="6"/>
      <c r="G114" s="6"/>
    </row>
    <row r="115" spans="3:7" x14ac:dyDescent="0.25">
      <c r="C115" s="37" t="s">
        <v>98</v>
      </c>
      <c r="D115" s="37"/>
      <c r="E115" s="37"/>
      <c r="F115" s="37"/>
      <c r="G115" s="37"/>
    </row>
    <row r="116" spans="3:7" x14ac:dyDescent="0.25">
      <c r="C116" s="37" t="s">
        <v>99</v>
      </c>
      <c r="D116" s="37"/>
      <c r="E116" s="37"/>
      <c r="F116" s="37"/>
      <c r="G116" s="6"/>
    </row>
    <row r="117" spans="3:7" x14ac:dyDescent="0.25">
      <c r="C117" s="37" t="s">
        <v>100</v>
      </c>
      <c r="D117" s="37"/>
      <c r="E117" s="37"/>
      <c r="F117" s="6"/>
      <c r="G117" s="6"/>
    </row>
    <row r="118" spans="3:7" x14ac:dyDescent="0.25">
      <c r="C118" s="37" t="s">
        <v>101</v>
      </c>
      <c r="D118" s="37"/>
      <c r="E118" s="37"/>
      <c r="F118" s="37"/>
      <c r="G118" s="37"/>
    </row>
    <row r="119" spans="3:7" x14ac:dyDescent="0.25">
      <c r="C119" s="37" t="s">
        <v>102</v>
      </c>
      <c r="D119" s="37"/>
      <c r="E119" s="37"/>
      <c r="F119" s="37"/>
      <c r="G119" s="37"/>
    </row>
    <row r="120" spans="3:7" x14ac:dyDescent="0.25">
      <c r="C120" s="37" t="s">
        <v>103</v>
      </c>
      <c r="D120" s="37"/>
      <c r="E120" s="37"/>
      <c r="F120" s="37"/>
      <c r="G120" s="37"/>
    </row>
    <row r="121" spans="3:7" x14ac:dyDescent="0.25">
      <c r="C121" s="37" t="s">
        <v>104</v>
      </c>
      <c r="D121" s="37"/>
      <c r="E121" s="37"/>
      <c r="F121" s="37"/>
      <c r="G121" s="37"/>
    </row>
  </sheetData>
  <mergeCells count="18">
    <mergeCell ref="E5:F5"/>
    <mergeCell ref="E111:F111"/>
    <mergeCell ref="C113:E113"/>
    <mergeCell ref="C114:E114"/>
    <mergeCell ref="C115:G115"/>
    <mergeCell ref="G6:H6"/>
    <mergeCell ref="F110:G110"/>
    <mergeCell ref="A6:D7"/>
    <mergeCell ref="E6:E7"/>
    <mergeCell ref="F6:F7"/>
    <mergeCell ref="G5:H5"/>
    <mergeCell ref="F107:H109"/>
    <mergeCell ref="C121:G121"/>
    <mergeCell ref="C116:F116"/>
    <mergeCell ref="C117:E117"/>
    <mergeCell ref="C118:G118"/>
    <mergeCell ref="C119:G119"/>
    <mergeCell ref="C120:G120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</dc:creator>
  <cp:lastModifiedBy>Boro</cp:lastModifiedBy>
  <cp:lastPrinted>2020-07-02T13:06:05Z</cp:lastPrinted>
  <dcterms:created xsi:type="dcterms:W3CDTF">2020-04-22T08:00:53Z</dcterms:created>
  <dcterms:modified xsi:type="dcterms:W3CDTF">2024-07-16T08:14:23Z</dcterms:modified>
</cp:coreProperties>
</file>